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anna/Library/CloudStorage/GoogleDrive-anna@anna-klissouras.com/Shared drives/Communications/Website/Resources/Deliver/"/>
    </mc:Choice>
  </mc:AlternateContent>
  <xr:revisionPtr revIDLastSave="0" documentId="13_ncr:1_{A38042D3-DA2F-4C4E-A868-4E73305B3D15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Start Here" sheetId="1" r:id="rId1"/>
    <sheet name="Files" sheetId="2" r:id="rId2"/>
    <sheet name="Stakeholders" sheetId="3" r:id="rId3"/>
    <sheet name="Dashboard" sheetId="4" r:id="rId4"/>
    <sheet name="Glossar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2" l="1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B16" i="4" s="1"/>
  <c r="L7" i="2"/>
  <c r="B15" i="4" s="1"/>
  <c r="L6" i="2"/>
  <c r="B14" i="4" s="1"/>
  <c r="L5" i="2"/>
  <c r="B4" i="4" s="1"/>
  <c r="B26" i="4"/>
  <c r="B25" i="4"/>
  <c r="B24" i="4"/>
  <c r="B23" i="4"/>
  <c r="B22" i="4"/>
  <c r="B18" i="4"/>
  <c r="A18" i="4"/>
  <c r="B17" i="4"/>
  <c r="A17" i="4"/>
  <c r="A16" i="4"/>
  <c r="A15" i="4"/>
  <c r="A14" i="4"/>
  <c r="B13" i="4"/>
  <c r="A13" i="4"/>
  <c r="B9" i="4"/>
  <c r="B8" i="4"/>
  <c r="B7" i="4"/>
  <c r="B6" i="4"/>
  <c r="B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ChatGPT</author>
  </authors>
  <commentList>
    <comment ref="F4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Priority is your strategic importance rating for the file, from 1 low to 5 high.</t>
        </r>
      </text>
    </comment>
    <comment ref="I4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Delivery confidence reflects how strong ownership, timing, evidence and coordination feel right now.</t>
        </r>
      </text>
    </comment>
    <comment ref="L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Overall impact readiness is a blended discussion score. Use it to compare files internally, not to claim causality externally.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ChatGPT</author>
  </authors>
  <commentList>
    <comment ref="B4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Average blended readiness score across all active example files.</t>
        </r>
      </text>
    </comment>
    <comment ref="D4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This panel explains how to interpret the KPI block on the left.</t>
        </r>
      </text>
    </comment>
  </commentList>
</comments>
</file>

<file path=xl/sharedStrings.xml><?xml version="1.0" encoding="utf-8"?>
<sst xmlns="http://schemas.openxmlformats.org/spreadsheetml/2006/main" count="154" uniqueCount="130">
  <si>
    <t>Portfolio Dashboard</t>
  </si>
  <si>
    <t>This view is intended for monthly or quarterly review. All KPIs pull from the 'Files' sheet.</t>
  </si>
  <si>
    <t>Average overall impact readiness</t>
  </si>
  <si>
    <t>How to read this</t>
  </si>
  <si>
    <t>Average outcome progress</t>
  </si>
  <si>
    <t>Scores closer to 5.0 suggest stronger readiness and clearer progress.</t>
  </si>
  <si>
    <t>Average stakeholder support</t>
  </si>
  <si>
    <t>Scores around 3.0 usually indicate mixed maturity or uneven execution.</t>
  </si>
  <si>
    <t>Average delivery confidence</t>
  </si>
  <si>
    <t>Scores below 2.5 often justify a more structured review of strategy, assets, ownership, or delivery.</t>
  </si>
  <si>
    <t>Active files</t>
  </si>
  <si>
    <t>Watch / paused files</t>
  </si>
  <si>
    <t>File / issue</t>
  </si>
  <si>
    <t>Overall score</t>
  </si>
  <si>
    <t>Dimension</t>
  </si>
  <si>
    <t>Average score</t>
  </si>
  <si>
    <t>Outcome progress</t>
  </si>
  <si>
    <t>Stakeholder support</t>
  </si>
  <si>
    <t>Delivery confidence</t>
  </si>
  <si>
    <t>Narrative strength</t>
  </si>
  <si>
    <t>Evidence quality</t>
  </si>
  <si>
    <t>Public Affairs Impact Dashboard - Simple Model</t>
  </si>
  <si>
    <t>How to use it</t>
  </si>
  <si>
    <t>1) Start on the 'Files' sheet. Add one row per file / issue / campaign.</t>
  </si>
  <si>
    <t>2) Use only the blue-font cells for manual inputs. Black-font cells calculate automatically.</t>
  </si>
  <si>
    <t>3) If you want a light stakeholder view, add key actors on the 'Stakeholders' sheet.</t>
  </si>
  <si>
    <t>4) Review the 'Dashboard' sheet for portfolio averages and charts.</t>
  </si>
  <si>
    <t>5) Use the 'Glossary' sheet if any term is unclear.</t>
  </si>
  <si>
    <t>Use this 1-5 scale throughout the workbook</t>
  </si>
  <si>
    <t>Portfolio Tracker</t>
  </si>
  <si>
    <t>Replace the example rows. Blue font = enter data. Black font = formula.</t>
  </si>
  <si>
    <t>File ID</t>
  </si>
  <si>
    <t>File / issue / campaign</t>
  </si>
  <si>
    <t>Owner</t>
  </si>
  <si>
    <t>Function / market</t>
  </si>
  <si>
    <t>Objective summary</t>
  </si>
  <si>
    <t>Priority (1-5)</t>
  </si>
  <si>
    <t>Outcome progress (1-5)</t>
  </si>
  <si>
    <t>Stakeholder support (1-5)</t>
  </si>
  <si>
    <t>Delivery confidence (1-5)</t>
  </si>
  <si>
    <t>Narrative strength (1-5)</t>
  </si>
  <si>
    <t>Evidence quality (1-5)</t>
  </si>
  <si>
    <t>Overall impact readiness</t>
  </si>
  <si>
    <t>Review date</t>
  </si>
  <si>
    <t>Next step</t>
  </si>
  <si>
    <t>Status</t>
  </si>
  <si>
    <t>Key risk</t>
  </si>
  <si>
    <t>Comments</t>
  </si>
  <si>
    <t>Sector example</t>
  </si>
  <si>
    <t>F-001</t>
  </si>
  <si>
    <t>Packaging regulation file</t>
  </si>
  <si>
    <t>A. Smith</t>
  </si>
  <si>
    <t>EU Public Affairs</t>
  </si>
  <si>
    <t>Protect recycled-content pathway in final text</t>
  </si>
  <si>
    <t>2026-04-15</t>
  </si>
  <si>
    <t>Secure meeting with rapporteur</t>
  </si>
  <si>
    <t>Active</t>
  </si>
  <si>
    <t>Civil society criticism rising</t>
  </si>
  <si>
    <t>Example row</t>
  </si>
  <si>
    <t>Consumer goods</t>
  </si>
  <si>
    <t>F-002</t>
  </si>
  <si>
    <t>Hospital funding campaign</t>
  </si>
  <si>
    <t>R. Khan</t>
  </si>
  <si>
    <t>Health advocacy</t>
  </si>
  <si>
    <t>Win regional budget support for new oncology unit</t>
  </si>
  <si>
    <t>2026-04-10</t>
  </si>
  <si>
    <t>Mobilise clinician voices</t>
  </si>
  <si>
    <t>Media attention still low</t>
  </si>
  <si>
    <t>Healthcare</t>
  </si>
  <si>
    <t>F-003</t>
  </si>
  <si>
    <t>SME tax reform project</t>
  </si>
  <si>
    <t>L. Chen</t>
  </si>
  <si>
    <t>Trade association</t>
  </si>
  <si>
    <t>Obtain phased implementation and guidance note</t>
  </si>
  <si>
    <t>2026-04-20</t>
  </si>
  <si>
    <t>Clarify asks with members</t>
  </si>
  <si>
    <t>Watch</t>
  </si>
  <si>
    <t>Government timetable unclear</t>
  </si>
  <si>
    <t>F-004</t>
  </si>
  <si>
    <t>Data centre permitting programme</t>
  </si>
  <si>
    <t>M. Rossi</t>
  </si>
  <si>
    <t>Corporate affairs</t>
  </si>
  <si>
    <t>Reduce local objections and speed up permit path</t>
  </si>
  <si>
    <t>2026-04-25</t>
  </si>
  <si>
    <t>Prepare mayor briefing pack</t>
  </si>
  <si>
    <t>Community group opposition</t>
  </si>
  <si>
    <t>Infrastructure</t>
  </si>
  <si>
    <t>Use this only if you want a simple view of whether the most important stakeholders are moving in the right direction.</t>
  </si>
  <si>
    <t>Stakeholder</t>
  </si>
  <si>
    <t>Type</t>
  </si>
  <si>
    <t>Influence (1-5)</t>
  </si>
  <si>
    <t>Current position (1-5)</t>
  </si>
  <si>
    <t>Direction vs last month</t>
  </si>
  <si>
    <t>Engagement priority</t>
  </si>
  <si>
    <t>Next action</t>
  </si>
  <si>
    <t>Notes</t>
  </si>
  <si>
    <t>EU Parliament rapporteur</t>
  </si>
  <si>
    <t>Decision-maker</t>
  </si>
  <si>
    <t>Improving</t>
  </si>
  <si>
    <t>High</t>
  </si>
  <si>
    <t>Share legal drafting note</t>
  </si>
  <si>
    <t>NGO coalition</t>
  </si>
  <si>
    <t>Third party</t>
  </si>
  <si>
    <t>Stable</t>
  </si>
  <si>
    <t>Medium</t>
  </si>
  <si>
    <t>Offer technical call</t>
  </si>
  <si>
    <t>Hospital trust board</t>
  </si>
  <si>
    <t>Confirm patient numbers</t>
  </si>
  <si>
    <t>Finance ministry desk</t>
  </si>
  <si>
    <t>Civil service</t>
  </si>
  <si>
    <t>Deteriorating</t>
  </si>
  <si>
    <t>Refine transitional options</t>
  </si>
  <si>
    <t>Glossary and design choices</t>
  </si>
  <si>
    <t>Term</t>
  </si>
  <si>
    <t>Meaning</t>
  </si>
  <si>
    <t>Progress against the main ask or objective on a file. This can be policy movement, reputational movement, commercial access, fundraising progress, or another clearly defined outcome.</t>
  </si>
  <si>
    <t>A judgement on whether the most important stakeholders are supportive, persuadable, neutral, or opposed.</t>
  </si>
  <si>
    <t>How confident the team is that ownership, timing, evidence, and internal coordination are strong enough.</t>
  </si>
  <si>
    <t>A blended portfolio discussion score. It should not be described externally as proof of causality.</t>
  </si>
  <si>
    <t>Blue font cells</t>
  </si>
  <si>
    <t>Inputs the user can edit.</t>
  </si>
  <si>
    <t>Black font cells</t>
  </si>
  <si>
    <t>Formula cells that calculate automatically.</t>
  </si>
  <si>
    <t>A light tracker for a public affairs team to review a portfolio of files, campaigns, or issues without logging every intervention in detail.</t>
  </si>
  <si>
    <t>Key Stakeholders (optional - keep light)</t>
  </si>
  <si>
    <t>2 - Weak / ad hoc</t>
  </si>
  <si>
    <t>3 - Mixed</t>
  </si>
  <si>
    <t>1 - Very weak / not in place</t>
  </si>
  <si>
    <t>4 - Strong / mostly consistent</t>
  </si>
  <si>
    <t>5 - Very strong / fully embedded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</si>
</sst>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\-mm\-dd"/>
  </numFmts>
  <fonts count="10" x14ac:knownFonts="1">
    <font>
      <sz val="11"/>
      <color theme="1"/>
      <name val="Calibri"/>
      <family val="2"/>
      <scheme val="minor"/>
    </font>
    <font>
      <b/>
      <sz val="16"/>
      <color rgb="FFFFFFFF"/>
      <name val="Aptos"/>
    </font>
    <font>
      <sz val="10"/>
      <color rgb="FF111827"/>
      <name val="Aptos"/>
    </font>
    <font>
      <b/>
      <sz val="16"/>
      <color rgb="FFFFFFFF"/>
      <name val="Aptos"/>
    </font>
    <font>
      <b/>
      <sz val="10"/>
      <color rgb="FF404040"/>
      <name val="Aptos"/>
    </font>
    <font>
      <b/>
      <sz val="11"/>
      <color rgb="FF193669"/>
      <name val="Aptos"/>
    </font>
    <font>
      <sz val="10"/>
      <color rgb="FF000000"/>
      <name val="Aptos"/>
    </font>
    <font>
      <b/>
      <sz val="10"/>
      <color rgb="FF000000"/>
      <name val="Aptos"/>
    </font>
    <font>
      <sz val="10"/>
      <color rgb="FF193669"/>
      <name val="Aptos"/>
    </font>
    <font>
      <sz val="9"/>
      <color rgb="FF404040"/>
      <name val="Aptos"/>
    </font>
  </fonts>
  <fills count="7">
    <fill>
      <patternFill patternType="none"/>
    </fill>
    <fill>
      <patternFill patternType="gray125"/>
    </fill>
    <fill>
      <patternFill patternType="solid">
        <fgColor rgb="FFEEF2F5"/>
      </patternFill>
    </fill>
    <fill>
      <patternFill patternType="solid">
        <fgColor rgb="FFFFFFFF"/>
      </patternFill>
    </fill>
    <fill>
      <patternFill patternType="solid">
        <fgColor rgb="FF193669"/>
      </patternFill>
    </fill>
    <fill>
      <patternFill patternType="solid">
        <fgColor rgb="FFF1F1F1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D5DCE3"/>
      </left>
      <right style="thin">
        <color rgb="FFD5DCE3"/>
      </right>
      <top style="thin">
        <color rgb="FFD5DCE3"/>
      </top>
      <bottom style="thin">
        <color rgb="FFD5DCE3"/>
      </bottom>
      <diagonal/>
    </border>
    <border>
      <left/>
      <right/>
      <top style="thin">
        <color rgb="FFD5DCE3"/>
      </top>
      <bottom style="thin">
        <color rgb="FFD5DCE3"/>
      </bottom>
      <diagonal/>
    </border>
    <border>
      <left/>
      <right style="thin">
        <color rgb="FFD5DCE3"/>
      </right>
      <top style="thin">
        <color rgb="FFD5DCE3"/>
      </top>
      <bottom style="thin">
        <color rgb="FFD5DCE3"/>
      </bottom>
      <diagonal/>
    </border>
    <border>
      <left/>
      <right/>
      <top/>
      <bottom/>
      <diagonal/>
    </border>
    <border>
      <left/>
      <right/>
      <top/>
      <bottom style="medium">
        <color rgb="FF193669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/>
    <xf numFmtId="0" fontId="0" fillId="0" borderId="0" xfId="0" applyAlignment="1">
      <alignment vertical="top" wrapText="1"/>
    </xf>
    <xf numFmtId="0" fontId="0" fillId="3" borderId="0" xfId="0" applyFill="1"/>
    <xf numFmtId="0" fontId="2" fillId="2" borderId="1" xfId="0" applyFont="1" applyFill="1" applyBorder="1" applyAlignment="1">
      <alignment vertical="top" wrapText="1"/>
    </xf>
    <xf numFmtId="0" fontId="3" fillId="4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164" fontId="8" fillId="6" borderId="6" xfId="0" applyNumberFormat="1" applyFont="1" applyFill="1" applyBorder="1" applyAlignment="1">
      <alignment horizontal="left" vertical="center" wrapText="1"/>
    </xf>
    <xf numFmtId="2" fontId="6" fillId="6" borderId="6" xfId="0" applyNumberFormat="1" applyFont="1" applyFill="1" applyBorder="1" applyAlignment="1">
      <alignment horizontal="left" vertical="center" wrapText="1"/>
    </xf>
    <xf numFmtId="165" fontId="8" fillId="6" borderId="6" xfId="0" applyNumberFormat="1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2" fontId="5" fillId="6" borderId="7" xfId="0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9" fillId="6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US"/>
              <a:t>Example portfolio scores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946434769899697E-2"/>
          <c:y val="0.35003701962627798"/>
          <c:w val="0.70559648866397495"/>
          <c:h val="0.3719279586320365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Dashboard!$B$12</c:f>
              <c:strCache>
                <c:ptCount val="1"/>
                <c:pt idx="0">
                  <c:v>Overall score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Dashboard!$A$13:$A$18</c:f>
              <c:strCache>
                <c:ptCount val="4"/>
                <c:pt idx="0">
                  <c:v>Packaging regulation file</c:v>
                </c:pt>
                <c:pt idx="1">
                  <c:v>Hospital funding campaign</c:v>
                </c:pt>
                <c:pt idx="2">
                  <c:v>SME tax reform project</c:v>
                </c:pt>
                <c:pt idx="3">
                  <c:v>Data centre permitting programme</c:v>
                </c:pt>
              </c:strCache>
            </c:strRef>
          </c:cat>
          <c:val>
            <c:numRef>
              <c:f>Dashboard!$B$13:$B$18</c:f>
              <c:numCache>
                <c:formatCode>0.00</c:formatCode>
                <c:ptCount val="6"/>
                <c:pt idx="0">
                  <c:v>3.53</c:v>
                </c:pt>
                <c:pt idx="1">
                  <c:v>3.78</c:v>
                </c:pt>
                <c:pt idx="2">
                  <c:v>2.68</c:v>
                </c:pt>
                <c:pt idx="3">
                  <c:v>3.13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68-4642-8C02-742E2959F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rPr lang="en-US"/>
                  <a:t>Score</a:t>
                </a:r>
              </a:p>
            </c:rich>
          </c:tx>
          <c:overlay val="1"/>
        </c:title>
        <c:numFmt formatCode="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US"/>
              <a:t>Average by dimension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227177229296449E-2"/>
          <c:y val="0.29875771101860682"/>
          <c:w val="0.77288187149460141"/>
          <c:h val="0.5416776167310296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Dashboard!$B$21</c:f>
              <c:strCache>
                <c:ptCount val="1"/>
                <c:pt idx="0">
                  <c:v>Average score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Dashboard!$A$22:$A$26</c:f>
              <c:strCache>
                <c:ptCount val="5"/>
                <c:pt idx="0">
                  <c:v>Outcome progress</c:v>
                </c:pt>
                <c:pt idx="1">
                  <c:v>Stakeholder support</c:v>
                </c:pt>
                <c:pt idx="2">
                  <c:v>Delivery confidence</c:v>
                </c:pt>
                <c:pt idx="3">
                  <c:v>Narrative strength</c:v>
                </c:pt>
                <c:pt idx="4">
                  <c:v>Evidence quality</c:v>
                </c:pt>
              </c:strCache>
            </c:strRef>
          </c:cat>
          <c:val>
            <c:numRef>
              <c:f>Dashboard!$B$22:$B$26</c:f>
              <c:numCache>
                <c:formatCode>0.00</c:formatCode>
                <c:ptCount val="5"/>
                <c:pt idx="0">
                  <c:v>3</c:v>
                </c:pt>
                <c:pt idx="1">
                  <c:v>3.25</c:v>
                </c:pt>
                <c:pt idx="2">
                  <c:v>3.25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6-FF4C-AA88-CEF90DD4D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rPr lang="en-US"/>
                  <a:t>Score</a:t>
                </a:r>
              </a:p>
            </c:rich>
          </c:tx>
          <c:overlay val="1"/>
        </c:title>
        <c:numFmt formatCode="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21</xdr:row>
      <xdr:rowOff>12700</xdr:rowOff>
    </xdr:from>
    <xdr:to>
      <xdr:col>9</xdr:col>
      <xdr:colOff>952500</xdr:colOff>
      <xdr:row>29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50800</xdr:colOff>
      <xdr:row>10</xdr:row>
      <xdr:rowOff>76200</xdr:rowOff>
    </xdr:from>
    <xdr:to>
      <xdr:col>9</xdr:col>
      <xdr:colOff>939800</xdr:colOff>
      <xdr:row>20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93669"/>
  </sheetPr>
  <dimension ref="A1:A16"/>
  <sheetViews>
    <sheetView showGridLines="0" tabSelected="1" zoomScale="124" zoomScaleNormal="124" workbookViewId="0">
      <pane ySplit="1" topLeftCell="A2" activePane="bottomLeft" state="frozen"/>
      <selection pane="bottomLeft" activeCell="A18" sqref="A18"/>
    </sheetView>
  </sheetViews>
  <sheetFormatPr baseColWidth="10" defaultColWidth="8.83203125" defaultRowHeight="15" x14ac:dyDescent="0.2"/>
  <cols>
    <col min="1" max="1" width="114.1640625" customWidth="1"/>
  </cols>
  <sheetData>
    <row r="1" spans="1:1" ht="24" customHeight="1" x14ac:dyDescent="0.2">
      <c r="A1" s="5" t="s">
        <v>21</v>
      </c>
    </row>
    <row r="2" spans="1:1" ht="22" customHeight="1" x14ac:dyDescent="0.2">
      <c r="A2" s="7" t="s">
        <v>123</v>
      </c>
    </row>
    <row r="3" spans="1:1" x14ac:dyDescent="0.2">
      <c r="A3" s="2"/>
    </row>
    <row r="4" spans="1:1" ht="22" customHeight="1" x14ac:dyDescent="0.2">
      <c r="A4" s="7" t="s">
        <v>22</v>
      </c>
    </row>
    <row r="5" spans="1:1" x14ac:dyDescent="0.2">
      <c r="A5" s="1" t="s">
        <v>23</v>
      </c>
    </row>
    <row r="6" spans="1:1" x14ac:dyDescent="0.2">
      <c r="A6" s="1" t="s">
        <v>24</v>
      </c>
    </row>
    <row r="7" spans="1:1" x14ac:dyDescent="0.2">
      <c r="A7" s="1" t="s">
        <v>25</v>
      </c>
    </row>
    <row r="8" spans="1:1" x14ac:dyDescent="0.2">
      <c r="A8" s="1" t="s">
        <v>26</v>
      </c>
    </row>
    <row r="9" spans="1:1" x14ac:dyDescent="0.2">
      <c r="A9" s="1" t="s">
        <v>27</v>
      </c>
    </row>
    <row r="10" spans="1:1" x14ac:dyDescent="0.2">
      <c r="A10" s="2"/>
    </row>
    <row r="11" spans="1:1" ht="22" customHeight="1" x14ac:dyDescent="0.2">
      <c r="A11" s="7" t="s">
        <v>28</v>
      </c>
    </row>
    <row r="12" spans="1:1" ht="18" customHeight="1" x14ac:dyDescent="0.2">
      <c r="A12" s="1" t="s">
        <v>127</v>
      </c>
    </row>
    <row r="13" spans="1:1" ht="18" customHeight="1" x14ac:dyDescent="0.2">
      <c r="A13" s="1" t="s">
        <v>125</v>
      </c>
    </row>
    <row r="14" spans="1:1" ht="18" customHeight="1" x14ac:dyDescent="0.2">
      <c r="A14" s="1" t="s">
        <v>126</v>
      </c>
    </row>
    <row r="15" spans="1:1" x14ac:dyDescent="0.2">
      <c r="A15" s="1" t="s">
        <v>128</v>
      </c>
    </row>
    <row r="16" spans="1:1" x14ac:dyDescent="0.2">
      <c r="A16" s="1" t="s">
        <v>129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93669"/>
  </sheetPr>
  <dimension ref="A1:R39"/>
  <sheetViews>
    <sheetView showGridLines="0" workbookViewId="0">
      <pane ySplit="4" topLeftCell="A5" activePane="bottomLeft" state="frozen"/>
      <selection pane="bottomLeft" activeCell="L13" sqref="L13"/>
    </sheetView>
  </sheetViews>
  <sheetFormatPr baseColWidth="10" defaultColWidth="8.83203125" defaultRowHeight="15" x14ac:dyDescent="0.2"/>
  <cols>
    <col min="1" max="1" width="10" customWidth="1"/>
    <col min="2" max="2" width="28" customWidth="1"/>
    <col min="3" max="3" width="16" customWidth="1"/>
    <col min="4" max="4" width="18" customWidth="1"/>
    <col min="5" max="5" width="34" customWidth="1"/>
    <col min="6" max="6" width="12" customWidth="1"/>
    <col min="7" max="7" width="11.5" bestFit="1" customWidth="1"/>
    <col min="8" max="8" width="12" customWidth="1"/>
    <col min="9" max="9" width="13.33203125" bestFit="1" customWidth="1"/>
    <col min="10" max="10" width="11.33203125" bestFit="1" customWidth="1"/>
    <col min="11" max="11" width="12" customWidth="1"/>
    <col min="12" max="12" width="12.6640625" bestFit="1" customWidth="1"/>
    <col min="13" max="14" width="14" customWidth="1"/>
    <col min="15" max="15" width="12" customWidth="1"/>
    <col min="16" max="18" width="16" customWidth="1"/>
  </cols>
  <sheetData>
    <row r="1" spans="1:18" ht="24" customHeight="1" x14ac:dyDescent="0.2">
      <c r="A1" s="24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/>
    </row>
    <row r="2" spans="1:18" ht="19" customHeight="1" x14ac:dyDescent="0.2">
      <c r="A2" s="20" t="s">
        <v>30</v>
      </c>
      <c r="B2" s="21"/>
      <c r="C2" s="21"/>
      <c r="D2" s="21"/>
      <c r="E2" s="21"/>
      <c r="F2" s="22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32" customHeight="1" x14ac:dyDescent="0.2">
      <c r="A4" s="8" t="s">
        <v>31</v>
      </c>
      <c r="B4" s="8" t="s">
        <v>32</v>
      </c>
      <c r="C4" s="8" t="s">
        <v>33</v>
      </c>
      <c r="D4" s="8" t="s">
        <v>34</v>
      </c>
      <c r="E4" s="8" t="s">
        <v>35</v>
      </c>
      <c r="F4" s="8" t="s">
        <v>36</v>
      </c>
      <c r="G4" s="8" t="s">
        <v>37</v>
      </c>
      <c r="H4" s="8" t="s">
        <v>38</v>
      </c>
      <c r="I4" s="8" t="s">
        <v>39</v>
      </c>
      <c r="J4" s="8" t="s">
        <v>40</v>
      </c>
      <c r="K4" s="8" t="s">
        <v>41</v>
      </c>
      <c r="L4" s="8" t="s">
        <v>42</v>
      </c>
      <c r="M4" s="8" t="s">
        <v>43</v>
      </c>
      <c r="N4" s="8" t="s">
        <v>44</v>
      </c>
      <c r="O4" s="8" t="s">
        <v>45</v>
      </c>
      <c r="P4" s="8" t="s">
        <v>46</v>
      </c>
      <c r="Q4" s="8" t="s">
        <v>47</v>
      </c>
      <c r="R4" s="8" t="s">
        <v>48</v>
      </c>
    </row>
    <row r="5" spans="1:18" ht="34" customHeight="1" x14ac:dyDescent="0.2">
      <c r="A5" s="9" t="s">
        <v>49</v>
      </c>
      <c r="B5" s="9" t="s">
        <v>50</v>
      </c>
      <c r="C5" s="9" t="s">
        <v>51</v>
      </c>
      <c r="D5" s="9" t="s">
        <v>52</v>
      </c>
      <c r="E5" s="9" t="s">
        <v>53</v>
      </c>
      <c r="F5" s="10">
        <v>5</v>
      </c>
      <c r="G5" s="10">
        <v>3</v>
      </c>
      <c r="H5" s="10">
        <v>3</v>
      </c>
      <c r="I5" s="10">
        <v>4</v>
      </c>
      <c r="J5" s="10">
        <v>4</v>
      </c>
      <c r="K5" s="10">
        <v>3</v>
      </c>
      <c r="L5" s="11">
        <f t="shared" ref="L5:L39" si="0">IF(COUNTA(F5:K5)=0,"",ROUND((F5*0.15+G5*0.35+H5*0.2+I5*0.15+J5*0.075+K5*0.075),2))</f>
        <v>3.53</v>
      </c>
      <c r="M5" s="12" t="s">
        <v>54</v>
      </c>
      <c r="N5" s="9" t="s">
        <v>55</v>
      </c>
      <c r="O5" s="9" t="s">
        <v>56</v>
      </c>
      <c r="P5" s="9" t="s">
        <v>57</v>
      </c>
      <c r="Q5" s="9" t="s">
        <v>58</v>
      </c>
      <c r="R5" s="9" t="s">
        <v>59</v>
      </c>
    </row>
    <row r="6" spans="1:18" ht="34" customHeight="1" x14ac:dyDescent="0.2">
      <c r="A6" s="9" t="s">
        <v>60</v>
      </c>
      <c r="B6" s="9" t="s">
        <v>61</v>
      </c>
      <c r="C6" s="9" t="s">
        <v>62</v>
      </c>
      <c r="D6" s="9" t="s">
        <v>63</v>
      </c>
      <c r="E6" s="9" t="s">
        <v>64</v>
      </c>
      <c r="F6" s="10">
        <v>4</v>
      </c>
      <c r="G6" s="10">
        <v>4</v>
      </c>
      <c r="H6" s="10">
        <v>4</v>
      </c>
      <c r="I6" s="10">
        <v>3</v>
      </c>
      <c r="J6" s="10">
        <v>3</v>
      </c>
      <c r="K6" s="10">
        <v>4</v>
      </c>
      <c r="L6" s="11">
        <f t="shared" si="0"/>
        <v>3.78</v>
      </c>
      <c r="M6" s="12" t="s">
        <v>65</v>
      </c>
      <c r="N6" s="9" t="s">
        <v>66</v>
      </c>
      <c r="O6" s="9" t="s">
        <v>56</v>
      </c>
      <c r="P6" s="9" t="s">
        <v>67</v>
      </c>
      <c r="Q6" s="9" t="s">
        <v>58</v>
      </c>
      <c r="R6" s="9" t="s">
        <v>68</v>
      </c>
    </row>
    <row r="7" spans="1:18" ht="34" customHeight="1" x14ac:dyDescent="0.2">
      <c r="A7" s="9" t="s">
        <v>69</v>
      </c>
      <c r="B7" s="9" t="s">
        <v>70</v>
      </c>
      <c r="C7" s="9" t="s">
        <v>71</v>
      </c>
      <c r="D7" s="9" t="s">
        <v>72</v>
      </c>
      <c r="E7" s="9" t="s">
        <v>73</v>
      </c>
      <c r="F7" s="10">
        <v>5</v>
      </c>
      <c r="G7" s="10">
        <v>2</v>
      </c>
      <c r="H7" s="10">
        <v>2</v>
      </c>
      <c r="I7" s="10">
        <v>3</v>
      </c>
      <c r="J7" s="10">
        <v>3</v>
      </c>
      <c r="K7" s="10">
        <v>2</v>
      </c>
      <c r="L7" s="11">
        <f t="shared" si="0"/>
        <v>2.68</v>
      </c>
      <c r="M7" s="12" t="s">
        <v>74</v>
      </c>
      <c r="N7" s="9" t="s">
        <v>75</v>
      </c>
      <c r="O7" s="9" t="s">
        <v>76</v>
      </c>
      <c r="P7" s="9" t="s">
        <v>77</v>
      </c>
      <c r="Q7" s="9" t="s">
        <v>58</v>
      </c>
      <c r="R7" s="9" t="s">
        <v>72</v>
      </c>
    </row>
    <row r="8" spans="1:18" ht="34" customHeight="1" x14ac:dyDescent="0.2">
      <c r="A8" s="9" t="s">
        <v>78</v>
      </c>
      <c r="B8" s="9" t="s">
        <v>79</v>
      </c>
      <c r="C8" s="9" t="s">
        <v>80</v>
      </c>
      <c r="D8" s="9" t="s">
        <v>81</v>
      </c>
      <c r="E8" s="9" t="s">
        <v>82</v>
      </c>
      <c r="F8" s="10">
        <v>3</v>
      </c>
      <c r="G8" s="10">
        <v>3</v>
      </c>
      <c r="H8" s="10">
        <v>4</v>
      </c>
      <c r="I8" s="10">
        <v>3</v>
      </c>
      <c r="J8" s="10">
        <v>2</v>
      </c>
      <c r="K8" s="10">
        <v>3</v>
      </c>
      <c r="L8" s="11">
        <f t="shared" si="0"/>
        <v>3.13</v>
      </c>
      <c r="M8" s="12" t="s">
        <v>83</v>
      </c>
      <c r="N8" s="9" t="s">
        <v>84</v>
      </c>
      <c r="O8" s="9" t="s">
        <v>56</v>
      </c>
      <c r="P8" s="9" t="s">
        <v>85</v>
      </c>
      <c r="Q8" s="9" t="s">
        <v>58</v>
      </c>
      <c r="R8" s="9" t="s">
        <v>86</v>
      </c>
    </row>
    <row r="9" spans="1:18" ht="34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1" t="str">
        <f t="shared" si="0"/>
        <v/>
      </c>
      <c r="M9" s="12"/>
      <c r="N9" s="9"/>
      <c r="O9" s="9"/>
      <c r="P9" s="9"/>
      <c r="Q9" s="9"/>
      <c r="R9" s="9"/>
    </row>
    <row r="10" spans="1:18" ht="34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1" t="str">
        <f t="shared" si="0"/>
        <v/>
      </c>
      <c r="M10" s="12"/>
      <c r="N10" s="9"/>
      <c r="O10" s="9"/>
      <c r="P10" s="9"/>
      <c r="Q10" s="9"/>
      <c r="R10" s="9"/>
    </row>
    <row r="11" spans="1:18" ht="34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1" t="str">
        <f t="shared" si="0"/>
        <v/>
      </c>
      <c r="M11" s="12"/>
      <c r="N11" s="9"/>
      <c r="O11" s="9"/>
      <c r="P11" s="9"/>
      <c r="Q11" s="9"/>
      <c r="R11" s="9"/>
    </row>
    <row r="12" spans="1:18" ht="34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1" t="str">
        <f t="shared" si="0"/>
        <v/>
      </c>
      <c r="M12" s="12"/>
      <c r="N12" s="9"/>
      <c r="O12" s="9"/>
      <c r="P12" s="9"/>
      <c r="Q12" s="9"/>
      <c r="R12" s="9"/>
    </row>
    <row r="13" spans="1:18" ht="34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1" t="str">
        <f t="shared" si="0"/>
        <v/>
      </c>
      <c r="M13" s="12"/>
      <c r="N13" s="9"/>
      <c r="O13" s="9"/>
      <c r="P13" s="9"/>
      <c r="Q13" s="9"/>
      <c r="R13" s="9"/>
    </row>
    <row r="14" spans="1:18" ht="34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1" t="str">
        <f t="shared" si="0"/>
        <v/>
      </c>
      <c r="M14" s="12"/>
      <c r="N14" s="9"/>
      <c r="O14" s="9"/>
      <c r="P14" s="9"/>
      <c r="Q14" s="9"/>
      <c r="R14" s="9"/>
    </row>
    <row r="15" spans="1:18" ht="34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1" t="str">
        <f t="shared" si="0"/>
        <v/>
      </c>
      <c r="M15" s="12"/>
      <c r="N15" s="9"/>
      <c r="O15" s="9"/>
      <c r="P15" s="9"/>
      <c r="Q15" s="9"/>
      <c r="R15" s="9"/>
    </row>
    <row r="16" spans="1:18" ht="34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1" t="str">
        <f t="shared" si="0"/>
        <v/>
      </c>
      <c r="M16" s="12"/>
      <c r="N16" s="9"/>
      <c r="O16" s="9"/>
      <c r="P16" s="9"/>
      <c r="Q16" s="9"/>
      <c r="R16" s="9"/>
    </row>
    <row r="17" spans="1:18" ht="34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11" t="str">
        <f t="shared" si="0"/>
        <v/>
      </c>
      <c r="M17" s="12"/>
      <c r="N17" s="9"/>
      <c r="O17" s="9"/>
      <c r="P17" s="9"/>
      <c r="Q17" s="9"/>
      <c r="R17" s="9"/>
    </row>
    <row r="18" spans="1:18" ht="34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1" t="str">
        <f t="shared" si="0"/>
        <v/>
      </c>
      <c r="M18" s="12"/>
      <c r="N18" s="9"/>
      <c r="O18" s="9"/>
      <c r="P18" s="9"/>
      <c r="Q18" s="9"/>
      <c r="R18" s="9"/>
    </row>
    <row r="19" spans="1:18" ht="34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11" t="str">
        <f t="shared" si="0"/>
        <v/>
      </c>
      <c r="M19" s="12"/>
      <c r="N19" s="9"/>
      <c r="O19" s="9"/>
      <c r="P19" s="9"/>
      <c r="Q19" s="9"/>
      <c r="R19" s="9"/>
    </row>
    <row r="20" spans="1:18" ht="34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11" t="str">
        <f t="shared" si="0"/>
        <v/>
      </c>
      <c r="M20" s="12"/>
      <c r="N20" s="9"/>
      <c r="O20" s="9"/>
      <c r="P20" s="9"/>
      <c r="Q20" s="9"/>
      <c r="R20" s="9"/>
    </row>
    <row r="21" spans="1:18" ht="34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11" t="str">
        <f t="shared" si="0"/>
        <v/>
      </c>
      <c r="M21" s="12"/>
      <c r="N21" s="9"/>
      <c r="O21" s="9"/>
      <c r="P21" s="9"/>
      <c r="Q21" s="9"/>
      <c r="R21" s="9"/>
    </row>
    <row r="22" spans="1:18" ht="34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11" t="str">
        <f t="shared" si="0"/>
        <v/>
      </c>
      <c r="M22" s="12"/>
      <c r="N22" s="9"/>
      <c r="O22" s="9"/>
      <c r="P22" s="9"/>
      <c r="Q22" s="9"/>
      <c r="R22" s="9"/>
    </row>
    <row r="23" spans="1:18" ht="34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11" t="str">
        <f t="shared" si="0"/>
        <v/>
      </c>
      <c r="M23" s="12"/>
      <c r="N23" s="9"/>
      <c r="O23" s="9"/>
      <c r="P23" s="9"/>
      <c r="Q23" s="9"/>
      <c r="R23" s="9"/>
    </row>
    <row r="24" spans="1:18" ht="34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11" t="str">
        <f t="shared" si="0"/>
        <v/>
      </c>
      <c r="M24" s="12"/>
      <c r="N24" s="9"/>
      <c r="O24" s="9"/>
      <c r="P24" s="9"/>
      <c r="Q24" s="9"/>
      <c r="R24" s="9"/>
    </row>
    <row r="25" spans="1:18" ht="34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 t="str">
        <f t="shared" si="0"/>
        <v/>
      </c>
      <c r="M25" s="12"/>
      <c r="N25" s="9"/>
      <c r="O25" s="9"/>
      <c r="P25" s="9"/>
      <c r="Q25" s="9"/>
      <c r="R25" s="9"/>
    </row>
    <row r="26" spans="1:18" ht="34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11" t="str">
        <f t="shared" si="0"/>
        <v/>
      </c>
      <c r="M26" s="12"/>
      <c r="N26" s="9"/>
      <c r="O26" s="9"/>
      <c r="P26" s="9"/>
      <c r="Q26" s="9"/>
      <c r="R26" s="9"/>
    </row>
    <row r="27" spans="1:18" ht="34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11" t="str">
        <f t="shared" si="0"/>
        <v/>
      </c>
      <c r="M27" s="12"/>
      <c r="N27" s="9"/>
      <c r="O27" s="9"/>
      <c r="P27" s="9"/>
      <c r="Q27" s="9"/>
      <c r="R27" s="9"/>
    </row>
    <row r="28" spans="1:18" ht="34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11" t="str">
        <f t="shared" si="0"/>
        <v/>
      </c>
      <c r="M28" s="12"/>
      <c r="N28" s="9"/>
      <c r="O28" s="9"/>
      <c r="P28" s="9"/>
      <c r="Q28" s="9"/>
      <c r="R28" s="9"/>
    </row>
    <row r="29" spans="1:18" ht="34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11" t="str">
        <f t="shared" si="0"/>
        <v/>
      </c>
      <c r="M29" s="12"/>
      <c r="N29" s="9"/>
      <c r="O29" s="9"/>
      <c r="P29" s="9"/>
      <c r="Q29" s="9"/>
      <c r="R29" s="9"/>
    </row>
    <row r="30" spans="1:18" ht="34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11" t="str">
        <f t="shared" si="0"/>
        <v/>
      </c>
      <c r="M30" s="12"/>
      <c r="N30" s="9"/>
      <c r="O30" s="9"/>
      <c r="P30" s="9"/>
      <c r="Q30" s="9"/>
      <c r="R30" s="9"/>
    </row>
    <row r="31" spans="1:18" ht="34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11" t="str">
        <f t="shared" si="0"/>
        <v/>
      </c>
      <c r="M31" s="12"/>
      <c r="N31" s="9"/>
      <c r="O31" s="9"/>
      <c r="P31" s="9"/>
      <c r="Q31" s="9"/>
      <c r="R31" s="9"/>
    </row>
    <row r="32" spans="1:18" ht="34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11" t="str">
        <f t="shared" si="0"/>
        <v/>
      </c>
      <c r="M32" s="12"/>
      <c r="N32" s="9"/>
      <c r="O32" s="9"/>
      <c r="P32" s="9"/>
      <c r="Q32" s="9"/>
      <c r="R32" s="9"/>
    </row>
    <row r="33" spans="1:18" ht="34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11" t="str">
        <f t="shared" si="0"/>
        <v/>
      </c>
      <c r="M33" s="12"/>
      <c r="N33" s="9"/>
      <c r="O33" s="9"/>
      <c r="P33" s="9"/>
      <c r="Q33" s="9"/>
      <c r="R33" s="9"/>
    </row>
    <row r="34" spans="1:18" ht="34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11" t="str">
        <f t="shared" si="0"/>
        <v/>
      </c>
      <c r="M34" s="12"/>
      <c r="N34" s="9"/>
      <c r="O34" s="9"/>
      <c r="P34" s="9"/>
      <c r="Q34" s="9"/>
      <c r="R34" s="9"/>
    </row>
    <row r="35" spans="1:18" ht="34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11" t="str">
        <f t="shared" si="0"/>
        <v/>
      </c>
      <c r="M35" s="12"/>
      <c r="N35" s="9"/>
      <c r="O35" s="9"/>
      <c r="P35" s="9"/>
      <c r="Q35" s="9"/>
      <c r="R35" s="9"/>
    </row>
    <row r="36" spans="1:18" ht="34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11" t="str">
        <f t="shared" si="0"/>
        <v/>
      </c>
      <c r="M36" s="12"/>
      <c r="N36" s="9"/>
      <c r="O36" s="9"/>
      <c r="P36" s="9"/>
      <c r="Q36" s="9"/>
      <c r="R36" s="9"/>
    </row>
    <row r="37" spans="1:18" ht="34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11" t="str">
        <f t="shared" si="0"/>
        <v/>
      </c>
      <c r="M37" s="12"/>
      <c r="N37" s="9"/>
      <c r="O37" s="9"/>
      <c r="P37" s="9"/>
      <c r="Q37" s="9"/>
      <c r="R37" s="9"/>
    </row>
    <row r="38" spans="1:18" ht="34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11" t="str">
        <f t="shared" si="0"/>
        <v/>
      </c>
      <c r="M38" s="12"/>
      <c r="N38" s="9"/>
      <c r="O38" s="9"/>
      <c r="P38" s="9"/>
      <c r="Q38" s="9"/>
      <c r="R38" s="9"/>
    </row>
    <row r="39" spans="1:18" ht="34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11" t="str">
        <f t="shared" si="0"/>
        <v/>
      </c>
      <c r="M39" s="12"/>
      <c r="N39" s="9"/>
      <c r="O39" s="9"/>
      <c r="P39" s="9"/>
      <c r="Q39" s="9"/>
      <c r="R39" s="9"/>
    </row>
  </sheetData>
  <mergeCells count="2">
    <mergeCell ref="A2:F2"/>
    <mergeCell ref="A1:R1"/>
  </mergeCells>
  <conditionalFormatting sqref="L5:L39">
    <cfRule type="colorScale" priority="1">
      <colorScale>
        <cfvo type="num" val="1"/>
        <cfvo type="num" val="3"/>
        <cfvo type="num" val="5"/>
        <color rgb="FFF4CCCC"/>
        <color rgb="FFFFE699"/>
        <color rgb="FFC6E0B4"/>
      </colorScale>
    </cfRule>
  </conditionalFormatting>
  <dataValidations count="2">
    <dataValidation type="whole" allowBlank="1" sqref="F5:K39" xr:uid="{00000000-0002-0000-0100-000000000000}">
      <formula1>1</formula1>
      <formula2>5</formula2>
    </dataValidation>
    <dataValidation type="list" allowBlank="1" sqref="O5:O39" xr:uid="{00000000-0002-0000-0100-000001000000}">
      <formula1>"Active,Watch,Paused,Closed"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93669"/>
  </sheetPr>
  <dimension ref="A1:J34"/>
  <sheetViews>
    <sheetView showGridLines="0" workbookViewId="0">
      <pane ySplit="4" topLeftCell="A5" activePane="bottomLeft" state="frozen"/>
      <selection pane="bottomLeft" activeCell="C14" sqref="C14"/>
    </sheetView>
  </sheetViews>
  <sheetFormatPr baseColWidth="10" defaultColWidth="8.83203125" defaultRowHeight="15" x14ac:dyDescent="0.2"/>
  <cols>
    <col min="1" max="1" width="10" customWidth="1"/>
    <col min="2" max="2" width="26" customWidth="1"/>
    <col min="3" max="3" width="18" customWidth="1"/>
    <col min="4" max="5" width="12" customWidth="1"/>
    <col min="6" max="6" width="18" customWidth="1"/>
    <col min="7" max="8" width="14" customWidth="1"/>
    <col min="9" max="9" width="20.33203125" bestFit="1" customWidth="1"/>
    <col min="10" max="10" width="12" customWidth="1"/>
  </cols>
  <sheetData>
    <row r="1" spans="1:10" ht="24" customHeight="1" x14ac:dyDescent="0.2">
      <c r="A1" s="25" t="s">
        <v>124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19" customHeight="1" x14ac:dyDescent="0.2">
      <c r="A2" s="20" t="s">
        <v>87</v>
      </c>
      <c r="B2" s="21"/>
      <c r="C2" s="21"/>
      <c r="D2" s="21"/>
      <c r="E2" s="21"/>
      <c r="F2" s="22"/>
      <c r="G2" s="6"/>
      <c r="H2" s="6"/>
      <c r="I2" s="6"/>
      <c r="J2" s="6"/>
    </row>
    <row r="3" spans="1:10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32" customHeight="1" x14ac:dyDescent="0.2">
      <c r="A4" s="8" t="s">
        <v>31</v>
      </c>
      <c r="B4" s="8" t="s">
        <v>88</v>
      </c>
      <c r="C4" s="8" t="s">
        <v>89</v>
      </c>
      <c r="D4" s="8" t="s">
        <v>90</v>
      </c>
      <c r="E4" s="8" t="s">
        <v>91</v>
      </c>
      <c r="F4" s="8" t="s">
        <v>92</v>
      </c>
      <c r="G4" s="8" t="s">
        <v>93</v>
      </c>
      <c r="H4" s="8" t="s">
        <v>33</v>
      </c>
      <c r="I4" s="8" t="s">
        <v>94</v>
      </c>
      <c r="J4" s="8" t="s">
        <v>95</v>
      </c>
    </row>
    <row r="5" spans="1:10" ht="18" customHeight="1" x14ac:dyDescent="0.2">
      <c r="A5" s="9" t="s">
        <v>49</v>
      </c>
      <c r="B5" s="9" t="s">
        <v>96</v>
      </c>
      <c r="C5" s="9" t="s">
        <v>97</v>
      </c>
      <c r="D5" s="9">
        <v>5</v>
      </c>
      <c r="E5" s="9">
        <v>3</v>
      </c>
      <c r="F5" s="9" t="s">
        <v>98</v>
      </c>
      <c r="G5" s="9" t="s">
        <v>99</v>
      </c>
      <c r="H5" s="9" t="s">
        <v>51</v>
      </c>
      <c r="I5" s="9" t="s">
        <v>100</v>
      </c>
      <c r="J5" s="9"/>
    </row>
    <row r="6" spans="1:10" ht="18" customHeight="1" x14ac:dyDescent="0.2">
      <c r="A6" s="9" t="s">
        <v>49</v>
      </c>
      <c r="B6" s="9" t="s">
        <v>101</v>
      </c>
      <c r="C6" s="9" t="s">
        <v>102</v>
      </c>
      <c r="D6" s="9">
        <v>4</v>
      </c>
      <c r="E6" s="9">
        <v>2</v>
      </c>
      <c r="F6" s="9" t="s">
        <v>103</v>
      </c>
      <c r="G6" s="9" t="s">
        <v>104</v>
      </c>
      <c r="H6" s="9" t="s">
        <v>51</v>
      </c>
      <c r="I6" s="9" t="s">
        <v>105</v>
      </c>
      <c r="J6" s="9"/>
    </row>
    <row r="7" spans="1:10" ht="18" customHeight="1" x14ac:dyDescent="0.2">
      <c r="A7" s="9" t="s">
        <v>60</v>
      </c>
      <c r="B7" s="9" t="s">
        <v>106</v>
      </c>
      <c r="C7" s="9" t="s">
        <v>97</v>
      </c>
      <c r="D7" s="9">
        <v>5</v>
      </c>
      <c r="E7" s="9">
        <v>4</v>
      </c>
      <c r="F7" s="9" t="s">
        <v>98</v>
      </c>
      <c r="G7" s="9" t="s">
        <v>99</v>
      </c>
      <c r="H7" s="9" t="s">
        <v>62</v>
      </c>
      <c r="I7" s="9" t="s">
        <v>107</v>
      </c>
      <c r="J7" s="9"/>
    </row>
    <row r="8" spans="1:10" ht="22" customHeight="1" x14ac:dyDescent="0.2">
      <c r="A8" s="9" t="s">
        <v>69</v>
      </c>
      <c r="B8" s="9" t="s">
        <v>108</v>
      </c>
      <c r="C8" s="9" t="s">
        <v>109</v>
      </c>
      <c r="D8" s="9">
        <v>5</v>
      </c>
      <c r="E8" s="9">
        <v>2</v>
      </c>
      <c r="F8" s="9" t="s">
        <v>110</v>
      </c>
      <c r="G8" s="9" t="s">
        <v>99</v>
      </c>
      <c r="H8" s="9" t="s">
        <v>71</v>
      </c>
      <c r="I8" s="9" t="s">
        <v>111</v>
      </c>
      <c r="J8" s="9"/>
    </row>
    <row r="9" spans="1:10" ht="18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18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0" ht="18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0" ht="18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 ht="18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ht="18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ht="18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ht="18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ht="18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ht="18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ht="18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ht="18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ht="18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ht="18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 ht="18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ht="18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ht="18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ht="18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ht="18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ht="18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ht="18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ht="18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 ht="18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ht="18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ht="18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0" ht="18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</row>
  </sheetData>
  <mergeCells count="2">
    <mergeCell ref="A2:F2"/>
    <mergeCell ref="A1:J1"/>
  </mergeCells>
  <dataValidations count="4">
    <dataValidation type="whole" allowBlank="1" sqref="D5:E35" xr:uid="{00000000-0002-0000-0200-000000000000}">
      <formula1>1</formula1>
      <formula2>5</formula2>
    </dataValidation>
    <dataValidation type="list" allowBlank="1" sqref="C5:C35" xr:uid="{00000000-0002-0000-0200-000001000000}">
      <formula1>"Decision-maker,Regulator,Third party,Media,Internal,Civil service,Investor,Community,Customer,Member"</formula1>
    </dataValidation>
    <dataValidation type="list" allowBlank="1" sqref="F5:F35" xr:uid="{00000000-0002-0000-0200-000002000000}">
      <formula1>"Improving,Stable,Deteriorating"</formula1>
    </dataValidation>
    <dataValidation type="list" allowBlank="1" sqref="G5:G35" xr:uid="{00000000-0002-0000-0200-000003000000}">
      <formula1>"High,Medium,Low"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93669"/>
  </sheetPr>
  <dimension ref="A1:L26"/>
  <sheetViews>
    <sheetView showGridLines="0" workbookViewId="0">
      <pane ySplit="3" topLeftCell="A4" activePane="bottomLeft" state="frozen"/>
      <selection pane="bottomLeft" activeCell="E33" sqref="E33"/>
    </sheetView>
  </sheetViews>
  <sheetFormatPr baseColWidth="10" defaultColWidth="8.83203125" defaultRowHeight="15" x14ac:dyDescent="0.2"/>
  <cols>
    <col min="1" max="1" width="32" customWidth="1"/>
    <col min="2" max="2" width="16" customWidth="1"/>
    <col min="3" max="3" width="4" customWidth="1"/>
    <col min="4" max="4" width="42" customWidth="1"/>
    <col min="5" max="12" width="18" customWidth="1"/>
  </cols>
  <sheetData>
    <row r="1" spans="1:12" ht="24" customHeight="1" x14ac:dyDescent="0.2">
      <c r="A1" s="24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ht="19" customHeight="1" x14ac:dyDescent="0.2">
      <c r="A2" s="20" t="s">
        <v>1</v>
      </c>
      <c r="B2" s="21"/>
      <c r="C2" s="21"/>
      <c r="D2" s="21"/>
      <c r="E2" s="21"/>
      <c r="F2" s="22"/>
      <c r="G2" s="6"/>
      <c r="H2" s="6"/>
      <c r="I2" s="6"/>
      <c r="J2" s="6"/>
      <c r="K2" s="6"/>
      <c r="L2" s="6"/>
    </row>
    <row r="4" spans="1:12" ht="22" customHeight="1" x14ac:dyDescent="0.2">
      <c r="A4" s="13" t="s">
        <v>2</v>
      </c>
      <c r="B4" s="14">
        <f>IFERROR(ROUND(AVERAGE(Files!L5:L39),2),"")</f>
        <v>3.28</v>
      </c>
      <c r="D4" s="15" t="s">
        <v>3</v>
      </c>
      <c r="E4" s="4"/>
      <c r="F4" s="4"/>
      <c r="G4" s="4"/>
      <c r="H4" s="4"/>
      <c r="I4" s="4"/>
      <c r="J4" s="4"/>
      <c r="K4" s="4"/>
      <c r="L4" s="4"/>
    </row>
    <row r="5" spans="1:12" ht="28" customHeight="1" x14ac:dyDescent="0.2">
      <c r="A5" s="13" t="s">
        <v>4</v>
      </c>
      <c r="B5" s="14">
        <f>IFERROR(ROUND(AVERAGE(Files!G5:G39),2),"")</f>
        <v>3</v>
      </c>
      <c r="D5" s="23" t="s">
        <v>5</v>
      </c>
      <c r="E5" s="21"/>
      <c r="F5" s="22"/>
      <c r="G5" s="4"/>
      <c r="H5" s="4"/>
      <c r="I5" s="4"/>
      <c r="J5" s="4"/>
      <c r="K5" s="4"/>
      <c r="L5" s="4"/>
    </row>
    <row r="6" spans="1:12" ht="28" customHeight="1" x14ac:dyDescent="0.2">
      <c r="A6" s="13" t="s">
        <v>6</v>
      </c>
      <c r="B6" s="14">
        <f>IFERROR(ROUND(AVERAGE(Files!H5:H39),2),"")</f>
        <v>3.25</v>
      </c>
      <c r="D6" s="23" t="s">
        <v>7</v>
      </c>
      <c r="E6" s="21"/>
      <c r="F6" s="22"/>
      <c r="G6" s="4"/>
      <c r="H6" s="4"/>
      <c r="I6" s="4"/>
      <c r="J6" s="4"/>
      <c r="K6" s="4"/>
      <c r="L6" s="4"/>
    </row>
    <row r="7" spans="1:12" ht="34" customHeight="1" x14ac:dyDescent="0.2">
      <c r="A7" s="13" t="s">
        <v>8</v>
      </c>
      <c r="B7" s="14">
        <f>IFERROR(ROUND(AVERAGE(Files!I5:I39),2),"")</f>
        <v>3.25</v>
      </c>
      <c r="D7" s="23" t="s">
        <v>9</v>
      </c>
      <c r="E7" s="21"/>
      <c r="F7" s="22"/>
      <c r="G7" s="4"/>
      <c r="H7" s="4"/>
      <c r="I7" s="4"/>
      <c r="J7" s="4"/>
      <c r="K7" s="4"/>
      <c r="L7" s="4"/>
    </row>
    <row r="8" spans="1:12" ht="22" customHeight="1" x14ac:dyDescent="0.2">
      <c r="A8" s="13" t="s">
        <v>10</v>
      </c>
      <c r="B8" s="16">
        <f>COUNTIF(Files!O5:O39,"Active")</f>
        <v>3</v>
      </c>
    </row>
    <row r="9" spans="1:12" ht="28" customHeight="1" x14ac:dyDescent="0.2">
      <c r="A9" s="13" t="s">
        <v>11</v>
      </c>
      <c r="B9" s="16">
        <f>COUNTIF(Files!O5:O39,"Watch")+COUNTIF(Files!O5:O39,"Paused")</f>
        <v>1</v>
      </c>
    </row>
    <row r="10" spans="1:12" ht="20" customHeight="1" x14ac:dyDescent="0.2"/>
    <row r="12" spans="1:12" ht="20" customHeight="1" x14ac:dyDescent="0.2">
      <c r="A12" s="8" t="s">
        <v>12</v>
      </c>
      <c r="B12" s="8" t="s">
        <v>13</v>
      </c>
    </row>
    <row r="13" spans="1:12" ht="22" customHeight="1" x14ac:dyDescent="0.2">
      <c r="A13" s="17" t="str">
        <f>IF(Files!B5="","",Files!B5)</f>
        <v>Packaging regulation file</v>
      </c>
      <c r="B13" s="11">
        <f>IF(Files!L5="","",Files!L5)</f>
        <v>3.53</v>
      </c>
    </row>
    <row r="14" spans="1:12" ht="22" customHeight="1" x14ac:dyDescent="0.2">
      <c r="A14" s="17" t="str">
        <f>IF(Files!B6="","",Files!B6)</f>
        <v>Hospital funding campaign</v>
      </c>
      <c r="B14" s="11">
        <f>IF(Files!L6="","",Files!L6)</f>
        <v>3.78</v>
      </c>
    </row>
    <row r="15" spans="1:12" ht="22" customHeight="1" x14ac:dyDescent="0.2">
      <c r="A15" s="17" t="str">
        <f>IF(Files!B7="","",Files!B7)</f>
        <v>SME tax reform project</v>
      </c>
      <c r="B15" s="11">
        <f>IF(Files!L7="","",Files!L7)</f>
        <v>2.68</v>
      </c>
    </row>
    <row r="16" spans="1:12" ht="22" customHeight="1" x14ac:dyDescent="0.2">
      <c r="A16" s="17" t="str">
        <f>IF(Files!B8="","",Files!B8)</f>
        <v>Data centre permitting programme</v>
      </c>
      <c r="B16" s="11">
        <f>IF(Files!L8="","",Files!L8)</f>
        <v>3.13</v>
      </c>
    </row>
    <row r="17" spans="1:2" ht="22" customHeight="1" x14ac:dyDescent="0.2">
      <c r="A17" s="17" t="str">
        <f>IF(Files!B9="","",Files!B9)</f>
        <v/>
      </c>
      <c r="B17" s="11" t="str">
        <f>IF(Files!L9="","",Files!L9)</f>
        <v/>
      </c>
    </row>
    <row r="18" spans="1:2" ht="22" customHeight="1" x14ac:dyDescent="0.2">
      <c r="A18" s="17" t="str">
        <f>IF(Files!B10="","",Files!B10)</f>
        <v/>
      </c>
      <c r="B18" s="11" t="str">
        <f>IF(Files!L10="","",Files!L10)</f>
        <v/>
      </c>
    </row>
    <row r="19" spans="1:2" ht="18" customHeight="1" x14ac:dyDescent="0.2">
      <c r="A19" s="18"/>
      <c r="B19" s="18"/>
    </row>
    <row r="20" spans="1:2" ht="18" customHeight="1" x14ac:dyDescent="0.2">
      <c r="A20" s="18"/>
      <c r="B20" s="18"/>
    </row>
    <row r="21" spans="1:2" ht="18" customHeight="1" x14ac:dyDescent="0.2">
      <c r="A21" s="19" t="s">
        <v>14</v>
      </c>
      <c r="B21" s="19" t="s">
        <v>15</v>
      </c>
    </row>
    <row r="22" spans="1:2" ht="22" customHeight="1" x14ac:dyDescent="0.2">
      <c r="A22" s="17" t="s">
        <v>16</v>
      </c>
      <c r="B22" s="11">
        <f>IFERROR(AVERAGE(Files!G5:G39),"")</f>
        <v>3</v>
      </c>
    </row>
    <row r="23" spans="1:2" ht="22" customHeight="1" x14ac:dyDescent="0.2">
      <c r="A23" s="17" t="s">
        <v>17</v>
      </c>
      <c r="B23" s="11">
        <f>IFERROR(AVERAGE(Files!H5:H39),"")</f>
        <v>3.25</v>
      </c>
    </row>
    <row r="24" spans="1:2" ht="22" customHeight="1" x14ac:dyDescent="0.2">
      <c r="A24" s="17" t="s">
        <v>18</v>
      </c>
      <c r="B24" s="11">
        <f>IFERROR(AVERAGE(Files!I5:I39),"")</f>
        <v>3.25</v>
      </c>
    </row>
    <row r="25" spans="1:2" ht="22" customHeight="1" x14ac:dyDescent="0.2">
      <c r="A25" s="17" t="s">
        <v>19</v>
      </c>
      <c r="B25" s="11">
        <f>IFERROR(AVERAGE(Files!J5:J39),"")</f>
        <v>3</v>
      </c>
    </row>
    <row r="26" spans="1:2" ht="22" customHeight="1" x14ac:dyDescent="0.2">
      <c r="A26" s="17" t="s">
        <v>20</v>
      </c>
      <c r="B26" s="11">
        <f>IFERROR(AVERAGE(Files!K5:K39),"")</f>
        <v>3</v>
      </c>
    </row>
  </sheetData>
  <mergeCells count="5">
    <mergeCell ref="A2:F2"/>
    <mergeCell ref="D5:F5"/>
    <mergeCell ref="A1:L1"/>
    <mergeCell ref="D7:F7"/>
    <mergeCell ref="D6:F6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93669"/>
  </sheetPr>
  <dimension ref="A1:B9"/>
  <sheetViews>
    <sheetView showGridLines="0" workbookViewId="0">
      <selection activeCell="B22" sqref="B22"/>
    </sheetView>
  </sheetViews>
  <sheetFormatPr baseColWidth="10" defaultColWidth="8.83203125" defaultRowHeight="15" x14ac:dyDescent="0.2"/>
  <cols>
    <col min="1" max="1" width="28" customWidth="1"/>
    <col min="2" max="2" width="90" customWidth="1"/>
  </cols>
  <sheetData>
    <row r="1" spans="1:2" ht="24" customHeight="1" x14ac:dyDescent="0.2">
      <c r="A1" s="24" t="s">
        <v>112</v>
      </c>
      <c r="B1" s="21"/>
    </row>
    <row r="3" spans="1:2" ht="20" customHeight="1" thickBot="1" x14ac:dyDescent="0.25">
      <c r="A3" s="8" t="s">
        <v>113</v>
      </c>
      <c r="B3" s="8" t="s">
        <v>114</v>
      </c>
    </row>
    <row r="4" spans="1:2" ht="54" customHeight="1" x14ac:dyDescent="0.2">
      <c r="A4" s="17" t="s">
        <v>16</v>
      </c>
      <c r="B4" s="17" t="s">
        <v>115</v>
      </c>
    </row>
    <row r="5" spans="1:2" ht="34" customHeight="1" x14ac:dyDescent="0.2">
      <c r="A5" s="17" t="s">
        <v>17</v>
      </c>
      <c r="B5" s="17" t="s">
        <v>116</v>
      </c>
    </row>
    <row r="6" spans="1:2" ht="34" customHeight="1" x14ac:dyDescent="0.2">
      <c r="A6" s="17" t="s">
        <v>18</v>
      </c>
      <c r="B6" s="17" t="s">
        <v>117</v>
      </c>
    </row>
    <row r="7" spans="1:2" ht="34" customHeight="1" x14ac:dyDescent="0.2">
      <c r="A7" s="17" t="s">
        <v>42</v>
      </c>
      <c r="B7" s="17" t="s">
        <v>118</v>
      </c>
    </row>
    <row r="8" spans="1:2" ht="18" customHeight="1" x14ac:dyDescent="0.2">
      <c r="A8" s="17" t="s">
        <v>119</v>
      </c>
      <c r="B8" s="17" t="s">
        <v>120</v>
      </c>
    </row>
    <row r="9" spans="1:2" ht="22" customHeight="1" x14ac:dyDescent="0.2">
      <c r="A9" s="17" t="s">
        <v>121</v>
      </c>
      <c r="B9" s="17" t="s">
        <v>122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 Here</vt:lpstr>
      <vt:lpstr>Files</vt:lpstr>
      <vt:lpstr>Stakeholders</vt:lpstr>
      <vt:lpstr>Dashboard</vt:lpstr>
      <vt:lpstr>Glossary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Cutcross Public Affairs Impact Dashboard - Simple</dc:title>
  <dc:subject>Cutcross branded simple dashboard</dc:subject>
  <dc:creator>openpyxl</dc:creator>
  <cp:lastModifiedBy>Anna Klissouras</cp:lastModifiedBy>
  <dcterms:created xsi:type="dcterms:W3CDTF">2026-03-20T19:19:05Z</dcterms:created>
  <dcterms:modified xsi:type="dcterms:W3CDTF">2026-03-25T05:57:00Z</dcterms:modified>
</cp:coreProperties>
</file>